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GOLF WANG/2-FW24/1-SAMPLE/2-STYLE-FILE/4. SPEC/PROTO 1/"/>
    </mc:Choice>
  </mc:AlternateContent>
  <xr:revisionPtr revIDLastSave="22" documentId="8_{7BABA667-2685-4D4F-8E7C-21F332ACC0CF}" xr6:coauthVersionLast="47" xr6:coauthVersionMax="47" xr10:uidLastSave="{11A7FC72-36BC-4F9C-AD4F-3E7D05C29D6E}"/>
  <bookViews>
    <workbookView xWindow="-104" yWindow="-104" windowWidth="22326" windowHeight="11947" xr2:uid="{48DAF50A-DB98-489F-B5AB-0AFE2B396E25}"/>
  </bookViews>
  <sheets>
    <sheet name="4. SPE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SCM40" localSheetId="0">'[1]Raw material movement'!#REF!</definedName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hidden="1">#REF!</definedName>
    <definedName name="_SCM40" localSheetId="0">'[2]Raw material movement'!#REF!</definedName>
    <definedName name="_SCM40">'[2]Raw material movement'!#REF!</definedName>
    <definedName name="AB">#REF!</definedName>
    <definedName name="CODE">[6]CODE!$A$6:$B$156</definedName>
    <definedName name="DA" localSheetId="0">'[7]Raw material movement'!#REF!</definedName>
    <definedName name="DA">'[7]Raw material movement'!#REF!</definedName>
    <definedName name="df">'[2]Raw material movement'!#REF!</definedName>
    <definedName name="dsdf">'[8]Raw material movement'!#REF!</definedName>
    <definedName name="GDFD">'[9]Raw material movement'!#REF!</definedName>
    <definedName name="IB">#REF!</definedName>
    <definedName name="INTERNAL_INVOICE" localSheetId="0">[10]UN!#REF!</definedName>
    <definedName name="INTERNAL_INVOICE">[10]UN!#REF!</definedName>
    <definedName name="MAHANG">#REF!</definedName>
    <definedName name="MAVT">[11]Code!$A$7:$A$73</definedName>
    <definedName name="NAVY" hidden="1">#REF!</definedName>
    <definedName name="PRICE">#REF!</definedName>
    <definedName name="_xlnm.Print_Area" localSheetId="0">'4. SPEC'!$A$1:$M$17</definedName>
    <definedName name="s" localSheetId="0" hidden="1">#REF!</definedName>
    <definedName name="s" hidden="1">#REF!</definedName>
    <definedName name="SESEAM" hidden="1">#REF!</definedName>
    <definedName name="style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L20" i="1" s="1"/>
  <c r="I20" i="1"/>
  <c r="H20" i="1" s="1"/>
  <c r="G20" i="1" s="1"/>
  <c r="K18" i="1"/>
  <c r="L18" i="1" s="1"/>
  <c r="I18" i="1"/>
  <c r="H18" i="1" s="1"/>
  <c r="G18" i="1" s="1"/>
  <c r="J17" i="1"/>
  <c r="K17" i="1" s="1"/>
  <c r="L17" i="1" s="1"/>
  <c r="J16" i="1"/>
  <c r="I16" i="1" s="1"/>
  <c r="H16" i="1" s="1"/>
  <c r="G16" i="1" s="1"/>
  <c r="J15" i="1"/>
  <c r="K15" i="1" s="1"/>
  <c r="L15" i="1" s="1"/>
  <c r="J14" i="1"/>
  <c r="K14" i="1" s="1"/>
  <c r="L14" i="1" s="1"/>
  <c r="I14" i="1"/>
  <c r="H14" i="1" s="1"/>
  <c r="G14" i="1" s="1"/>
  <c r="J13" i="1"/>
  <c r="K13" i="1" s="1"/>
  <c r="L13" i="1" s="1"/>
  <c r="K12" i="1"/>
  <c r="L12" i="1" s="1"/>
  <c r="L19" i="1" s="1"/>
  <c r="I12" i="1"/>
  <c r="H12" i="1" s="1"/>
  <c r="J11" i="1"/>
  <c r="K11" i="1" s="1"/>
  <c r="L11" i="1" s="1"/>
  <c r="I11" i="1"/>
  <c r="H11" i="1" s="1"/>
  <c r="G11" i="1" s="1"/>
  <c r="K10" i="1"/>
  <c r="L10" i="1" s="1"/>
  <c r="I10" i="1"/>
  <c r="H10" i="1" s="1"/>
  <c r="G10" i="1" s="1"/>
  <c r="L9" i="1"/>
  <c r="H9" i="1"/>
  <c r="K8" i="1"/>
  <c r="L8" i="1" s="1"/>
  <c r="I8" i="1"/>
  <c r="H8" i="1" s="1"/>
  <c r="G8" i="1" s="1"/>
  <c r="K7" i="1"/>
  <c r="L7" i="1" s="1"/>
  <c r="I7" i="1"/>
  <c r="H7" i="1" s="1"/>
  <c r="G7" i="1" s="1"/>
  <c r="J6" i="1"/>
  <c r="K6" i="1" s="1"/>
  <c r="L6" i="1" s="1"/>
  <c r="I17" i="1" l="1"/>
  <c r="H17" i="1" s="1"/>
  <c r="G17" i="1" s="1"/>
  <c r="I13" i="1"/>
  <c r="H13" i="1" s="1"/>
  <c r="G13" i="1" s="1"/>
  <c r="I15" i="1"/>
  <c r="H15" i="1" s="1"/>
  <c r="G15" i="1" s="1"/>
  <c r="I6" i="1"/>
  <c r="H6" i="1" s="1"/>
  <c r="G6" i="1" s="1"/>
  <c r="H19" i="1"/>
  <c r="G12" i="1"/>
  <c r="G19" i="1" s="1"/>
  <c r="K16" i="1"/>
  <c r="L16" i="1" s="1"/>
  <c r="I19" i="1"/>
  <c r="K1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<sst xmlns="http://schemas.openxmlformats.org/spreadsheetml/2006/main" count="52" uniqueCount="49">
  <si>
    <t>Hip ( 9" from top of waistband)</t>
  </si>
  <si>
    <t>Mông đo cách cạnh trên lưng 9"</t>
  </si>
  <si>
    <t xml:space="preserve">Front rise from top of waistband </t>
  </si>
  <si>
    <t>Dài đáy TRƯỚC từ mép trên lưng (KHONG TINH ĐÁP ĐÁY)</t>
  </si>
  <si>
    <t>UPDATE TS VÌ THÊM ĐÁP ĐÁY 14-7-2023</t>
  </si>
  <si>
    <t>Điều chỉnh cho phù hợp với thiết kế mới</t>
  </si>
  <si>
    <t xml:space="preserve">Back rise from top of waistband </t>
  </si>
  <si>
    <t>Dài đáy SAU từ mép trên lưng (KHÔNG TÍNH DAP DÁY)</t>
  </si>
  <si>
    <t>UPDATE TS VÌ THÊM ĐÁP ĐÁY 14-7-2024</t>
  </si>
  <si>
    <t>1/2 vòng đùi - đo tại dưới chèn đáy</t>
  </si>
  <si>
    <t>UA-UPDATE TS CÁCH ĐO ĐÙI TẠI DƯỚI CHÈN ĐÁY-16-11-2023</t>
  </si>
  <si>
    <t>1/2 Knee ( 13 3/8" from crotch)</t>
  </si>
  <si>
    <t>1/2 vòng gối cách  đáy 13 3/8"</t>
  </si>
  <si>
    <t>điều chỉnh vị trí đo cho phù hợp</t>
  </si>
  <si>
    <t>1/2 Leg opening (extended)</t>
  </si>
  <si>
    <t>1/2 rộng lai đo căng</t>
  </si>
  <si>
    <t>1/2 Leg opening (relaxed)</t>
  </si>
  <si>
    <t>Rộng lai quần đo êm</t>
  </si>
  <si>
    <t>Hem width</t>
  </si>
  <si>
    <t>to bản lai thành phẩm</t>
  </si>
  <si>
    <t xml:space="preserve">Inseam </t>
  </si>
  <si>
    <t>DàI sườn trong</t>
  </si>
  <si>
    <t>Waistband height</t>
  </si>
  <si>
    <t xml:space="preserve">Thành phẩm lưng </t>
  </si>
  <si>
    <t>Pocket length opening</t>
  </si>
  <si>
    <t>Rộng miệng túi sườn</t>
  </si>
  <si>
    <t>Back  pocket width</t>
  </si>
  <si>
    <t>Rộng miệng túi sau</t>
  </si>
  <si>
    <t>Elastic at waist</t>
  </si>
  <si>
    <t>Định mức thun lưng - to bản 6cm (ĐƠN VỊ CM)</t>
  </si>
  <si>
    <t>Elastic at hem</t>
  </si>
  <si>
    <t>Định mức thun lai- to bản 4cm (ĐƠN VỊ CM)</t>
  </si>
  <si>
    <t>Drawcord at waist</t>
  </si>
  <si>
    <t>Định mức dây luồn lưng- dư ra mỗi đầu 20cm- có thắt nút 2 đầu (ĐƠN VỊ CM)</t>
  </si>
  <si>
    <t>NOTE: NHẢY SIZE THEO BƯỚC NHẢY SATURDAY</t>
  </si>
  <si>
    <t>THÊU THÂN TRƯỚC TRÁI NGƯỜI MẶC (BTP)</t>
  </si>
  <si>
    <t>DUYỆT HÌNH IN THEO PP G10PA37A2 MÀU GREEN ĐÃ CHUYỂN CHỊ NGOÃN 8.6.23</t>
  </si>
  <si>
    <t>DUYỆT HÌNH IN THEO PP G10PA37A2 MÀU RED ĐÃ CHUYỂN CHỊ NGOÃN 8.6.23</t>
  </si>
  <si>
    <t>Season</t>
  </si>
  <si>
    <t>FW24</t>
  </si>
  <si>
    <t>Date Created</t>
  </si>
  <si>
    <t>Style Name</t>
  </si>
  <si>
    <t>Vendor</t>
  </si>
  <si>
    <t>UNAVAILABLE</t>
  </si>
  <si>
    <t>Amended 1</t>
  </si>
  <si>
    <t>CODE</t>
  </si>
  <si>
    <t>Amended 2</t>
  </si>
  <si>
    <t>QUILTED GRANDMA SWEATPANT</t>
  </si>
  <si>
    <t>UN-AVAILABLE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</si>
</sst>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?/2"/>
    <numFmt numFmtId="165" formatCode="#\ ?/4"/>
    <numFmt numFmtId="166" formatCode="#\ ?/8"/>
    <numFmt numFmtId="167" formatCode="0.0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Muli"/>
    </font>
    <font>
      <sz val="11"/>
      <name val="Calibri"/>
      <family val="2"/>
    </font>
    <font>
      <sz val="11"/>
      <color theme="1"/>
      <name val="Muli"/>
    </font>
    <font>
      <b/>
      <sz val="11"/>
      <color rgb="FF000000"/>
      <name val="Muli"/>
    </font>
    <font>
      <sz val="14"/>
      <color theme="1"/>
      <name val="Muli"/>
    </font>
    <font>
      <b/>
      <sz val="11"/>
      <color rgb="FFFF0000"/>
      <name val="Muli"/>
    </font>
    <font>
      <b/>
      <sz val="11"/>
      <name val="Muli"/>
    </font>
    <font>
      <b/>
      <sz val="9"/>
      <color theme="1"/>
      <name val="Muli"/>
    </font>
    <font>
      <sz val="14"/>
      <color rgb="FFFF0000"/>
      <name val="Muli"/>
    </font>
    <font>
      <b/>
      <sz val="10"/>
      <color rgb="FFFF0000"/>
      <name val="Muli"/>
    </font>
    <font>
      <b/>
      <sz val="8"/>
      <color theme="1"/>
      <name val="Muli"/>
    </font>
    <font>
      <sz val="8"/>
      <color theme="1"/>
      <name val="Muli"/>
    </font>
    <font>
      <b/>
      <sz val="11"/>
      <color rgb="FF333F4F"/>
      <name val="Muli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D6DCE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1" fillId="0" borderId="0" xfId="1"/>
    <xf numFmtId="0" fontId="4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164" fontId="5" fillId="0" borderId="5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12" fontId="5" fillId="0" borderId="5" xfId="1" applyNumberFormat="1" applyFont="1" applyBorder="1" applyAlignment="1">
      <alignment horizontal="center" vertical="center"/>
    </xf>
    <xf numFmtId="164" fontId="8" fillId="0" borderId="5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165" fontId="8" fillId="0" borderId="5" xfId="1" applyNumberFormat="1" applyFont="1" applyBorder="1" applyAlignment="1">
      <alignment horizontal="center" vertical="center"/>
    </xf>
    <xf numFmtId="0" fontId="10" fillId="3" borderId="5" xfId="1" applyFont="1" applyFill="1" applyBorder="1" applyAlignment="1">
      <alignment horizontal="left" vertical="center" wrapText="1"/>
    </xf>
    <xf numFmtId="164" fontId="7" fillId="3" borderId="5" xfId="1" applyNumberFormat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left" vertical="center"/>
    </xf>
    <xf numFmtId="0" fontId="12" fillId="3" borderId="5" xfId="1" applyFont="1" applyFill="1" applyBorder="1" applyAlignment="1">
      <alignment horizontal="left" vertical="center"/>
    </xf>
    <xf numFmtId="0" fontId="13" fillId="3" borderId="0" xfId="1" applyFont="1" applyFill="1" applyAlignment="1">
      <alignment vertical="center"/>
    </xf>
    <xf numFmtId="0" fontId="13" fillId="4" borderId="0" xfId="1" applyFont="1" applyFill="1" applyAlignment="1">
      <alignment vertical="center"/>
    </xf>
    <xf numFmtId="0" fontId="4" fillId="4" borderId="0" xfId="1" applyFont="1" applyFill="1" applyAlignment="1">
      <alignment vertical="center"/>
    </xf>
    <xf numFmtId="166" fontId="2" fillId="0" borderId="6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6" fontId="2" fillId="0" borderId="5" xfId="1" applyNumberFormat="1" applyFont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6" fontId="5" fillId="0" borderId="5" xfId="1" applyNumberFormat="1" applyFont="1" applyBorder="1" applyAlignment="1">
      <alignment horizontal="center" vertical="center"/>
    </xf>
    <xf numFmtId="167" fontId="2" fillId="0" borderId="5" xfId="1" applyNumberFormat="1" applyFont="1" applyBorder="1" applyAlignment="1">
      <alignment horizontal="center" vertical="center"/>
    </xf>
    <xf numFmtId="12" fontId="2" fillId="0" borderId="5" xfId="1" applyNumberFormat="1" applyFont="1" applyBorder="1" applyAlignment="1">
      <alignment horizontal="left" vertical="center"/>
    </xf>
    <xf numFmtId="0" fontId="2" fillId="2" borderId="0" xfId="1" applyFont="1" applyFill="1" applyAlignment="1">
      <alignment vertical="center"/>
    </xf>
    <xf numFmtId="0" fontId="4" fillId="0" borderId="5" xfId="1" applyFont="1" applyBorder="1" applyAlignment="1">
      <alignment horizontal="left" vertical="center"/>
    </xf>
    <xf numFmtId="165" fontId="5" fillId="0" borderId="5" xfId="1" applyNumberFormat="1" applyFont="1" applyBorder="1" applyAlignment="1">
      <alignment horizontal="center" vertical="center"/>
    </xf>
    <xf numFmtId="12" fontId="4" fillId="0" borderId="5" xfId="1" applyNumberFormat="1" applyFont="1" applyBorder="1" applyAlignment="1">
      <alignment horizontal="left" vertical="center"/>
    </xf>
    <xf numFmtId="12" fontId="2" fillId="0" borderId="5" xfId="1" applyNumberFormat="1" applyFont="1" applyBorder="1" applyAlignment="1">
      <alignment vertical="center"/>
    </xf>
    <xf numFmtId="2" fontId="5" fillId="0" borderId="5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12" fontId="4" fillId="0" borderId="5" xfId="1" applyNumberFormat="1" applyFont="1" applyBorder="1" applyAlignment="1">
      <alignment horizontal="center" vertical="center"/>
    </xf>
    <xf numFmtId="0" fontId="1" fillId="0" borderId="0" xfId="1" quotePrefix="1"/>
    <xf numFmtId="0" fontId="2" fillId="0" borderId="7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7" xfId="0" applyFont="1" applyBorder="1" applyAlignment="1">
      <alignment vertical="center"/>
    </xf>
    <xf numFmtId="16" fontId="15" fillId="0" borderId="7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12" fontId="7" fillId="0" borderId="5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3" fillId="0" borderId="2" xfId="1" applyFont="1" applyBorder="1"/>
    <xf numFmtId="0" fontId="3" fillId="0" borderId="3" xfId="1" applyFont="1" applyBorder="1"/>
    <xf numFmtId="0" fontId="2" fillId="0" borderId="1" xfId="1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Normal" xfId="0" builtinId="0"/>
    <cellStyle name="Normal 9 2" xfId="1" xr:uid="{C0CF0EA4-8045-4C2A-8BF4-3495BEECB8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18" Type="http://schemas.microsoft.com/office/2017/06/relationships/rdRichValue" Target="richData/rdrichvalue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microsoft.com/office/2022/10/relationships/richValueRel" Target="richData/richValueRel.xml"/><Relationship Id="rId2" Type="http://schemas.openxmlformats.org/officeDocument/2006/relationships/externalLink" Target="externalLinks/externalLink1.xml"/><Relationship Id="rId16" Type="http://schemas.openxmlformats.org/officeDocument/2006/relationships/sheetMetadata" Target="metadata.xml"/><Relationship Id="rId20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9.xml"/><Relationship Id="rId19" Type="http://schemas.microsoft.com/office/2017/06/relationships/rdRichValueStructure" Target="richData/rdrichvaluestructure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R.%20HAI%20PLANNING\WovenForm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OTHERS\TRIMS%20&amp;%20FABRIC%20LIST\MARSHALL%20ARTIST\SP12%20PRODUCTION\trim\TRIMLIST\MAI\BCThue\Nam%202009\Tu%20van%20ke%20toan\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  <sheetName val="DATABASE"/>
      <sheetName val="STEP 5.0- STYLE COSTING SHEET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187BE-9996-40CB-B70E-37F740D86CEB}">
  <sheetPr>
    <pageSetUpPr fitToPage="1"/>
  </sheetPr>
  <dimension ref="A1:Z107"/>
  <sheetViews>
    <sheetView tabSelected="1" view="pageBreakPreview" zoomScale="60" zoomScaleNormal="55" workbookViewId="0">
      <selection activeCell="E20" sqref="E20"/>
    </sheetView>
  </sheetViews>
  <sheetFormatPr defaultColWidth="14.5" defaultRowHeight="15" customHeight="1" x14ac:dyDescent="0.3"/>
  <cols>
    <col min="1" max="1" width="8.19921875" style="3" customWidth="1"/>
    <col min="2" max="2" width="26.8984375" style="3" customWidth="1"/>
    <col min="3" max="3" width="8.5" style="3" customWidth="1"/>
    <col min="4" max="4" width="22.796875" style="3" customWidth="1"/>
    <col min="5" max="5" width="41.5" style="3" customWidth="1"/>
    <col min="6" max="13" width="19.8984375" style="3" customWidth="1"/>
    <col min="14" max="14" width="58.69921875" style="3" hidden="1" customWidth="1"/>
    <col min="15" max="15" width="3.19921875" style="3" hidden="1" customWidth="1"/>
    <col min="16" max="26" width="8.796875" style="3" customWidth="1"/>
    <col min="27" max="16384" width="14.5" style="3"/>
  </cols>
  <sheetData>
    <row r="1" spans="1:26" customFormat="1" ht="16.7" x14ac:dyDescent="0.3">
      <c r="A1" s="39" t="s">
        <v>38</v>
      </c>
      <c r="B1" s="40" t="s">
        <v>39</v>
      </c>
      <c r="C1" s="41"/>
      <c r="D1" s="42" t="s">
        <v>40</v>
      </c>
      <c r="E1" s="43">
        <v>45051</v>
      </c>
      <c r="F1" s="44"/>
      <c r="G1" s="41"/>
      <c r="H1" s="53" t="e" vm="1">
        <v>#VALUE!</v>
      </c>
      <c r="I1" s="54"/>
      <c r="J1" s="54"/>
      <c r="K1" s="54"/>
      <c r="L1" s="54"/>
      <c r="M1" s="54"/>
    </row>
    <row r="2" spans="1:26" customFormat="1" ht="33.450000000000003" x14ac:dyDescent="0.3">
      <c r="A2" s="52" t="s">
        <v>41</v>
      </c>
      <c r="B2" s="40" t="s">
        <v>47</v>
      </c>
      <c r="C2" s="41"/>
      <c r="D2" s="42" t="s">
        <v>42</v>
      </c>
      <c r="E2" s="45" t="s">
        <v>43</v>
      </c>
      <c r="F2" s="39" t="s">
        <v>48</v>
      </c>
      <c r="G2" s="41"/>
      <c r="H2" s="53"/>
      <c r="I2" s="54"/>
      <c r="J2" s="54"/>
      <c r="K2" s="54"/>
      <c r="L2" s="54"/>
      <c r="M2" s="54"/>
    </row>
    <row r="3" spans="1:26" customFormat="1" ht="15.55" customHeight="1" x14ac:dyDescent="0.3">
      <c r="A3" s="52"/>
      <c r="B3" s="40"/>
      <c r="C3" s="41"/>
      <c r="D3" s="42" t="s">
        <v>44</v>
      </c>
      <c r="E3" s="41"/>
      <c r="F3" s="44"/>
      <c r="G3" s="41"/>
      <c r="H3" s="53"/>
      <c r="I3" s="54"/>
      <c r="J3" s="54"/>
      <c r="K3" s="54"/>
      <c r="L3" s="54"/>
      <c r="M3" s="54"/>
    </row>
    <row r="4" spans="1:26" customFormat="1" ht="16.7" x14ac:dyDescent="0.3">
      <c r="A4" s="39" t="s">
        <v>45</v>
      </c>
      <c r="B4" s="41"/>
      <c r="C4" s="41"/>
      <c r="D4" s="42" t="s">
        <v>46</v>
      </c>
      <c r="E4" s="41"/>
      <c r="F4" s="44"/>
      <c r="G4" s="41"/>
      <c r="H4" s="53"/>
      <c r="I4" s="54"/>
      <c r="J4" s="54"/>
      <c r="K4" s="54"/>
      <c r="L4" s="54"/>
      <c r="M4" s="54"/>
    </row>
    <row r="5" spans="1:26" customFormat="1" ht="16.7" x14ac:dyDescent="0.3">
      <c r="A5" s="39"/>
      <c r="B5" s="46"/>
      <c r="C5" s="46"/>
      <c r="D5" s="42"/>
      <c r="E5" s="41"/>
      <c r="F5" s="44"/>
      <c r="G5" s="41"/>
      <c r="H5" s="55"/>
      <c r="I5" s="56"/>
      <c r="J5" s="56"/>
      <c r="K5" s="56"/>
      <c r="L5" s="56"/>
      <c r="M5" s="56"/>
    </row>
    <row r="6" spans="1:26" ht="40.5" customHeight="1" x14ac:dyDescent="0.3">
      <c r="A6" s="4"/>
      <c r="B6" s="51" t="s">
        <v>0</v>
      </c>
      <c r="C6" s="49"/>
      <c r="D6" s="50"/>
      <c r="E6" s="5" t="s">
        <v>1</v>
      </c>
      <c r="F6" s="9">
        <v>0.5</v>
      </c>
      <c r="G6" s="6">
        <f>H6-M6</f>
        <v>21.015748031496063</v>
      </c>
      <c r="H6" s="6">
        <f t="shared" ref="H6:H14" si="0">I6-M6</f>
        <v>22.015748031496063</v>
      </c>
      <c r="I6" s="6">
        <f>J6-M6</f>
        <v>23.015748031496063</v>
      </c>
      <c r="J6" s="6">
        <f>61/2.54</f>
        <v>24.015748031496063</v>
      </c>
      <c r="K6" s="6">
        <f>J6+M6</f>
        <v>25.015748031496063</v>
      </c>
      <c r="L6" s="6">
        <f t="shared" ref="L6:L14" si="1">K6+M6</f>
        <v>26.015748031496063</v>
      </c>
      <c r="M6" s="7">
        <v>1</v>
      </c>
      <c r="N6" s="8"/>
      <c r="O6" s="8"/>
      <c r="P6" s="1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9.049999999999997" customHeight="1" x14ac:dyDescent="0.3">
      <c r="A7" s="4"/>
      <c r="B7" s="48" t="s">
        <v>2</v>
      </c>
      <c r="C7" s="49"/>
      <c r="D7" s="50"/>
      <c r="E7" s="5" t="s">
        <v>3</v>
      </c>
      <c r="F7" s="47">
        <v>0.375</v>
      </c>
      <c r="G7" s="10">
        <f>H7-M7</f>
        <v>12</v>
      </c>
      <c r="H7" s="10">
        <f t="shared" si="0"/>
        <v>12.5</v>
      </c>
      <c r="I7" s="10">
        <f>J7-M7</f>
        <v>13</v>
      </c>
      <c r="J7" s="10">
        <v>13.5</v>
      </c>
      <c r="K7" s="10">
        <f>J7+M7</f>
        <v>14</v>
      </c>
      <c r="L7" s="10">
        <f t="shared" si="1"/>
        <v>14.5</v>
      </c>
      <c r="M7" s="7">
        <v>0.5</v>
      </c>
      <c r="N7" s="11" t="s">
        <v>4</v>
      </c>
      <c r="O7" s="12" t="s">
        <v>5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9.049999999999997" customHeight="1" x14ac:dyDescent="0.3">
      <c r="A8" s="4"/>
      <c r="B8" s="51" t="s">
        <v>6</v>
      </c>
      <c r="C8" s="49"/>
      <c r="D8" s="50"/>
      <c r="E8" s="5" t="s">
        <v>7</v>
      </c>
      <c r="F8" s="47">
        <v>0.375</v>
      </c>
      <c r="G8" s="13">
        <f>H8-M8</f>
        <v>14.75</v>
      </c>
      <c r="H8" s="13">
        <f t="shared" si="0"/>
        <v>15.25</v>
      </c>
      <c r="I8" s="13">
        <f>J8-M8</f>
        <v>15.75</v>
      </c>
      <c r="J8" s="13">
        <v>16.25</v>
      </c>
      <c r="K8" s="13">
        <f>J8+M8</f>
        <v>16.75</v>
      </c>
      <c r="L8" s="13">
        <f t="shared" si="1"/>
        <v>17.25</v>
      </c>
      <c r="M8" s="7">
        <v>0.5</v>
      </c>
      <c r="N8" s="11" t="s">
        <v>8</v>
      </c>
      <c r="O8" s="12" t="s">
        <v>5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2.05" hidden="1" customHeight="1" x14ac:dyDescent="0.3">
      <c r="A9" s="4"/>
      <c r="B9" s="51"/>
      <c r="C9" s="49"/>
      <c r="D9" s="50"/>
      <c r="E9" s="14" t="s">
        <v>9</v>
      </c>
      <c r="F9" s="47">
        <v>0.375</v>
      </c>
      <c r="G9" s="15">
        <v>11.5</v>
      </c>
      <c r="H9" s="15">
        <f t="shared" si="0"/>
        <v>12</v>
      </c>
      <c r="I9" s="15">
        <v>12.5</v>
      </c>
      <c r="J9" s="15">
        <v>13</v>
      </c>
      <c r="K9" s="15">
        <v>13.5</v>
      </c>
      <c r="L9" s="15">
        <f t="shared" si="1"/>
        <v>14</v>
      </c>
      <c r="M9" s="15">
        <v>0.5</v>
      </c>
      <c r="N9" s="16" t="s">
        <v>10</v>
      </c>
      <c r="O9" s="17" t="s">
        <v>5</v>
      </c>
      <c r="P9" s="18"/>
      <c r="Q9" s="19"/>
      <c r="R9" s="20"/>
      <c r="S9" s="2"/>
      <c r="T9" s="2"/>
      <c r="U9" s="2"/>
      <c r="V9" s="2"/>
      <c r="W9" s="2"/>
      <c r="X9" s="2"/>
      <c r="Y9" s="2"/>
      <c r="Z9" s="2"/>
    </row>
    <row r="10" spans="1:26" ht="38.299999999999997" customHeight="1" x14ac:dyDescent="0.3">
      <c r="A10" s="4"/>
      <c r="B10" s="51" t="s">
        <v>11</v>
      </c>
      <c r="C10" s="49"/>
      <c r="D10" s="50"/>
      <c r="E10" s="5" t="s">
        <v>12</v>
      </c>
      <c r="F10" s="47">
        <v>0.375</v>
      </c>
      <c r="G10" s="21">
        <f t="shared" ref="G10:G16" si="2">H10-M10</f>
        <v>9.875</v>
      </c>
      <c r="H10" s="22">
        <f t="shared" si="0"/>
        <v>10.25</v>
      </c>
      <c r="I10" s="21">
        <f>J10-M10</f>
        <v>10.625</v>
      </c>
      <c r="J10" s="6">
        <v>11</v>
      </c>
      <c r="K10" s="21">
        <f>J10+M10</f>
        <v>11.375</v>
      </c>
      <c r="L10" s="22">
        <f t="shared" si="1"/>
        <v>11.75</v>
      </c>
      <c r="M10" s="23">
        <v>0.375</v>
      </c>
      <c r="N10" s="12"/>
      <c r="O10" s="12" t="s">
        <v>13</v>
      </c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1.55" customHeight="1" x14ac:dyDescent="0.3">
      <c r="A11" s="4"/>
      <c r="B11" s="51" t="s">
        <v>14</v>
      </c>
      <c r="C11" s="49"/>
      <c r="D11" s="50"/>
      <c r="E11" s="5" t="s">
        <v>15</v>
      </c>
      <c r="F11" s="9">
        <v>0.25</v>
      </c>
      <c r="G11" s="22">
        <f t="shared" si="2"/>
        <v>8.3051181102362204</v>
      </c>
      <c r="H11" s="24">
        <f t="shared" si="0"/>
        <v>8.5551181102362204</v>
      </c>
      <c r="I11" s="22">
        <f>J11-M11</f>
        <v>8.8051181102362204</v>
      </c>
      <c r="J11" s="6">
        <f>23/2.54</f>
        <v>9.0551181102362204</v>
      </c>
      <c r="K11" s="22">
        <f>J11+M11</f>
        <v>9.3051181102362204</v>
      </c>
      <c r="L11" s="24">
        <f t="shared" si="1"/>
        <v>9.5551181102362204</v>
      </c>
      <c r="M11" s="25">
        <v>0.25</v>
      </c>
      <c r="N11" s="12"/>
      <c r="O11" s="12"/>
      <c r="P11" s="1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7.1" customHeight="1" x14ac:dyDescent="0.3">
      <c r="A12" s="4"/>
      <c r="B12" s="51" t="s">
        <v>16</v>
      </c>
      <c r="C12" s="49"/>
      <c r="D12" s="50"/>
      <c r="E12" s="5" t="s">
        <v>17</v>
      </c>
      <c r="F12" s="9">
        <v>0.25</v>
      </c>
      <c r="G12" s="22">
        <f t="shared" si="2"/>
        <v>5.75</v>
      </c>
      <c r="H12" s="6">
        <f t="shared" si="0"/>
        <v>6</v>
      </c>
      <c r="I12" s="22">
        <f>J12-M12</f>
        <v>6.25</v>
      </c>
      <c r="J12" s="6">
        <v>6.5</v>
      </c>
      <c r="K12" s="22">
        <f>J12+M12</f>
        <v>6.75</v>
      </c>
      <c r="L12" s="6">
        <f t="shared" si="1"/>
        <v>7</v>
      </c>
      <c r="M12" s="25">
        <v>0.25</v>
      </c>
      <c r="N12" s="12"/>
      <c r="O12" s="12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1.55" customHeight="1" x14ac:dyDescent="0.3">
      <c r="A13" s="4"/>
      <c r="B13" s="51" t="s">
        <v>18</v>
      </c>
      <c r="C13" s="49"/>
      <c r="D13" s="50"/>
      <c r="E13" s="5" t="s">
        <v>19</v>
      </c>
      <c r="F13" s="9">
        <v>0.25</v>
      </c>
      <c r="G13" s="26">
        <f t="shared" si="2"/>
        <v>1.1811023622047243</v>
      </c>
      <c r="H13" s="26">
        <f t="shared" si="0"/>
        <v>1.1811023622047243</v>
      </c>
      <c r="I13" s="26">
        <f t="shared" ref="I13:I14" si="3">J13</f>
        <v>1.1811023622047243</v>
      </c>
      <c r="J13" s="26">
        <f>3/2.54</f>
        <v>1.1811023622047243</v>
      </c>
      <c r="K13" s="26">
        <f>J13</f>
        <v>1.1811023622047243</v>
      </c>
      <c r="L13" s="26">
        <f t="shared" si="1"/>
        <v>1.1811023622047243</v>
      </c>
      <c r="M13" s="27">
        <v>0</v>
      </c>
      <c r="N13" s="28"/>
      <c r="O13" s="28"/>
      <c r="P13" s="1"/>
      <c r="Q13" s="29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3">
      <c r="A14" s="4"/>
      <c r="B14" s="51" t="s">
        <v>20</v>
      </c>
      <c r="C14" s="49"/>
      <c r="D14" s="50"/>
      <c r="E14" s="5" t="s">
        <v>21</v>
      </c>
      <c r="F14" s="47">
        <v>0.5</v>
      </c>
      <c r="G14" s="26">
        <f t="shared" si="2"/>
        <v>30.11811023622047</v>
      </c>
      <c r="H14" s="26">
        <f t="shared" si="0"/>
        <v>30.11811023622047</v>
      </c>
      <c r="I14" s="26">
        <f t="shared" si="3"/>
        <v>30.11811023622047</v>
      </c>
      <c r="J14" s="26">
        <f>76.5/2.54</f>
        <v>30.11811023622047</v>
      </c>
      <c r="K14" s="26">
        <f>J14</f>
        <v>30.11811023622047</v>
      </c>
      <c r="L14" s="26">
        <f t="shared" si="1"/>
        <v>30.11811023622047</v>
      </c>
      <c r="M14" s="27">
        <v>0</v>
      </c>
      <c r="N14" s="12"/>
      <c r="O14" s="12" t="s">
        <v>5</v>
      </c>
      <c r="P14" s="1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1.55" customHeight="1" x14ac:dyDescent="0.3">
      <c r="A15" s="4"/>
      <c r="B15" s="51" t="s">
        <v>22</v>
      </c>
      <c r="C15" s="49"/>
      <c r="D15" s="50"/>
      <c r="E15" s="5" t="s">
        <v>23</v>
      </c>
      <c r="F15" s="9">
        <v>0.125</v>
      </c>
      <c r="G15" s="6">
        <f t="shared" si="2"/>
        <v>1.9685039370078741</v>
      </c>
      <c r="H15" s="6">
        <f t="shared" ref="H15:I16" si="4">I15</f>
        <v>1.9685039370078741</v>
      </c>
      <c r="I15" s="6">
        <f t="shared" si="4"/>
        <v>1.9685039370078741</v>
      </c>
      <c r="J15" s="6">
        <f>5/2.54</f>
        <v>1.9685039370078741</v>
      </c>
      <c r="K15" s="6">
        <f>J15</f>
        <v>1.9685039370078741</v>
      </c>
      <c r="L15" s="6">
        <f t="shared" ref="L15:L17" si="5">K15</f>
        <v>1.9685039370078741</v>
      </c>
      <c r="M15" s="27">
        <v>0</v>
      </c>
      <c r="N15" s="30"/>
      <c r="O15" s="30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3">
      <c r="A16" s="8"/>
      <c r="B16" s="51" t="s">
        <v>24</v>
      </c>
      <c r="C16" s="49"/>
      <c r="D16" s="50"/>
      <c r="E16" s="5" t="s">
        <v>25</v>
      </c>
      <c r="F16" s="9">
        <v>0.25</v>
      </c>
      <c r="G16" s="26">
        <f t="shared" si="2"/>
        <v>6.1023622047244093</v>
      </c>
      <c r="H16" s="26">
        <f t="shared" si="4"/>
        <v>6.1023622047244093</v>
      </c>
      <c r="I16" s="26">
        <f t="shared" si="4"/>
        <v>6.1023622047244093</v>
      </c>
      <c r="J16" s="26">
        <f>15.5/2.54</f>
        <v>6.1023622047244093</v>
      </c>
      <c r="K16" s="26">
        <f>J16</f>
        <v>6.1023622047244093</v>
      </c>
      <c r="L16" s="26">
        <f t="shared" si="5"/>
        <v>6.1023622047244093</v>
      </c>
      <c r="M16" s="27">
        <v>0</v>
      </c>
      <c r="N16" s="30"/>
      <c r="O16" s="30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1.55" customHeight="1" x14ac:dyDescent="0.3">
      <c r="A17" s="8"/>
      <c r="B17" s="48" t="s">
        <v>26</v>
      </c>
      <c r="C17" s="49"/>
      <c r="D17" s="50"/>
      <c r="E17" s="5" t="s">
        <v>27</v>
      </c>
      <c r="F17" s="9">
        <v>0.25</v>
      </c>
      <c r="G17" s="31">
        <f t="shared" ref="G17:I17" si="6">H17</f>
        <v>5.3149606299212602</v>
      </c>
      <c r="H17" s="31">
        <f t="shared" si="6"/>
        <v>5.3149606299212602</v>
      </c>
      <c r="I17" s="31">
        <f t="shared" si="6"/>
        <v>5.3149606299212602</v>
      </c>
      <c r="J17" s="31">
        <f>13.5/2.54</f>
        <v>5.3149606299212602</v>
      </c>
      <c r="K17" s="31">
        <f>J17</f>
        <v>5.3149606299212602</v>
      </c>
      <c r="L17" s="31">
        <f t="shared" si="5"/>
        <v>5.3149606299212602</v>
      </c>
      <c r="M17" s="27">
        <v>0</v>
      </c>
      <c r="N17" s="32"/>
      <c r="O17" s="32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1.5" x14ac:dyDescent="0.3">
      <c r="A18" s="8"/>
      <c r="B18" s="48" t="s">
        <v>28</v>
      </c>
      <c r="C18" s="49"/>
      <c r="D18" s="50"/>
      <c r="E18" s="5" t="s">
        <v>29</v>
      </c>
      <c r="F18" s="9"/>
      <c r="G18" s="6">
        <f t="shared" ref="G18:I18" si="7">H18-5</f>
        <v>86</v>
      </c>
      <c r="H18" s="6">
        <f t="shared" si="7"/>
        <v>91</v>
      </c>
      <c r="I18" s="6">
        <f t="shared" si="7"/>
        <v>96</v>
      </c>
      <c r="J18" s="6">
        <v>101</v>
      </c>
      <c r="K18" s="6">
        <f>J18+5</f>
        <v>106</v>
      </c>
      <c r="L18" s="6">
        <f t="shared" ref="L18" si="8">K18+5</f>
        <v>111</v>
      </c>
      <c r="M18" s="27">
        <v>0</v>
      </c>
      <c r="N18" s="33"/>
      <c r="O18" s="33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1.5" x14ac:dyDescent="0.3">
      <c r="A19" s="8"/>
      <c r="B19" s="48" t="s">
        <v>30</v>
      </c>
      <c r="C19" s="49"/>
      <c r="D19" s="50"/>
      <c r="E19" s="5" t="s">
        <v>31</v>
      </c>
      <c r="F19" s="9"/>
      <c r="G19" s="6">
        <f>G12*4+17</f>
        <v>40</v>
      </c>
      <c r="H19" s="6">
        <f>H12*4+17</f>
        <v>41</v>
      </c>
      <c r="I19" s="6">
        <f>I12*4+17</f>
        <v>42</v>
      </c>
      <c r="J19" s="34">
        <v>67.8</v>
      </c>
      <c r="K19" s="6">
        <f>K12*4+17</f>
        <v>44</v>
      </c>
      <c r="L19" s="6">
        <f>L12*4+17</f>
        <v>45</v>
      </c>
      <c r="M19" s="27">
        <v>0</v>
      </c>
      <c r="N19" s="33"/>
      <c r="O19" s="33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62.25" x14ac:dyDescent="0.3">
      <c r="A20" s="8"/>
      <c r="B20" s="48" t="s">
        <v>32</v>
      </c>
      <c r="C20" s="49"/>
      <c r="D20" s="50"/>
      <c r="E20" s="5" t="s">
        <v>33</v>
      </c>
      <c r="F20" s="9"/>
      <c r="G20" s="6">
        <f t="shared" ref="G20:I20" si="9">H20-5</f>
        <v>119</v>
      </c>
      <c r="H20" s="6">
        <f t="shared" si="9"/>
        <v>124</v>
      </c>
      <c r="I20" s="6">
        <f t="shared" si="9"/>
        <v>129</v>
      </c>
      <c r="J20" s="6">
        <v>134</v>
      </c>
      <c r="K20" s="6">
        <f>J20+5</f>
        <v>139</v>
      </c>
      <c r="L20" s="6">
        <f t="shared" ref="L20" si="10">K20+5</f>
        <v>144</v>
      </c>
      <c r="M20" s="27">
        <v>0</v>
      </c>
      <c r="N20" s="33"/>
      <c r="O20" s="33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.05" customHeight="1" x14ac:dyDescent="0.3">
      <c r="A21" s="8"/>
      <c r="B21" s="35" t="s">
        <v>34</v>
      </c>
      <c r="C21" s="35"/>
      <c r="D21" s="35"/>
      <c r="E21" s="35"/>
      <c r="F21" s="36"/>
      <c r="G21" s="37"/>
      <c r="H21" s="37"/>
      <c r="I21" s="37"/>
      <c r="J21" s="37"/>
      <c r="K21" s="37"/>
      <c r="L21" s="37"/>
      <c r="M21" s="37"/>
      <c r="N21" s="8"/>
      <c r="O21" s="8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</row>
    <row r="61" ht="14.4" x14ac:dyDescent="0.3"/>
    <row r="62" ht="14.4" x14ac:dyDescent="0.3"/>
    <row r="63" ht="14.4" x14ac:dyDescent="0.3"/>
    <row r="102" spans="3:3" ht="15" customHeight="1" x14ac:dyDescent="0.3">
      <c r="C102" s="3" t="s">
        <v>35</v>
      </c>
    </row>
    <row r="106" spans="3:3" ht="15" customHeight="1" x14ac:dyDescent="0.3">
      <c r="C106" s="38" t="s">
        <v>36</v>
      </c>
    </row>
    <row r="107" spans="3:3" ht="15" customHeight="1" x14ac:dyDescent="0.3">
      <c r="C107" s="38" t="s">
        <v>37</v>
      </c>
    </row>
  </sheetData>
  <mergeCells count="17">
    <mergeCell ref="A2:A3"/>
    <mergeCell ref="H1:M5"/>
    <mergeCell ref="B10:D10"/>
    <mergeCell ref="B6:D6"/>
    <mergeCell ref="B7:D7"/>
    <mergeCell ref="B8:D8"/>
    <mergeCell ref="B9:D9"/>
    <mergeCell ref="B17:D17"/>
    <mergeCell ref="B18:D18"/>
    <mergeCell ref="B19:D19"/>
    <mergeCell ref="B20:D20"/>
    <mergeCell ref="B11:D11"/>
    <mergeCell ref="B12:D12"/>
    <mergeCell ref="B13:D13"/>
    <mergeCell ref="B14:D14"/>
    <mergeCell ref="B15:D15"/>
    <mergeCell ref="B16:D16"/>
  </mergeCells>
  <pageMargins left="0" right="0" top="0.25" bottom="0.25" header="0" footer="0"/>
  <pageSetup scale="50" fitToHeight="0" orientation="landscape" r:id="rId1"/>
  <headerFooter>
    <oddHeader>&amp;RMEASUREMENT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78017D-DC06-4522-BB95-937A60900080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FAD8E268-D71E-4460-9266-F2804BEB3F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6AA8B8-29FD-46B6-936A-3909402DD5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 SPEC</vt:lpstr>
      <vt:lpstr>'4. SPEC'!Print_Area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Ngoc Tran Thi Nhu</dc:creator>
  <cp:lastModifiedBy>Truc Dang Ngoc Thanh</cp:lastModifiedBy>
  <dcterms:created xsi:type="dcterms:W3CDTF">2024-02-02T08:53:07Z</dcterms:created>
  <dcterms:modified xsi:type="dcterms:W3CDTF">2024-08-27T04:56:47Z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